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0"/>
  </bookViews>
  <sheets>
    <sheet name="Informace" sheetId="1" r:id="rId1"/>
  </sheets>
  <definedNames/>
  <calcPr fullCalcOnLoad="1"/>
</workbook>
</file>

<file path=xl/sharedStrings.xml><?xml version="1.0" encoding="utf-8"?>
<sst xmlns="http://schemas.openxmlformats.org/spreadsheetml/2006/main" count="130" uniqueCount="89">
  <si>
    <t>DPH</t>
  </si>
  <si>
    <t>DPPO bez obce</t>
  </si>
  <si>
    <t>DPPO za obec</t>
  </si>
  <si>
    <t>DPFO</t>
  </si>
  <si>
    <t>DN</t>
  </si>
  <si>
    <t>Celkem</t>
  </si>
  <si>
    <t>Ostatní</t>
  </si>
  <si>
    <t>Celkem daň. příjmy</t>
  </si>
  <si>
    <t>Daňové příjmy</t>
  </si>
  <si>
    <t>Dotace</t>
  </si>
  <si>
    <t>Dotace  (SDV bez SD)</t>
  </si>
  <si>
    <t>Dotace  (SD)</t>
  </si>
  <si>
    <t>Celkem dotace</t>
  </si>
  <si>
    <t>Příjmy z úroků</t>
  </si>
  <si>
    <t>Sankční platby</t>
  </si>
  <si>
    <t>Správa aktiv</t>
  </si>
  <si>
    <t>Celkem kap. 70</t>
  </si>
  <si>
    <t>Celkem ostatní</t>
  </si>
  <si>
    <t>Celkem kapitola 70</t>
  </si>
  <si>
    <t>Dotace FND</t>
  </si>
  <si>
    <t>Dotace FML</t>
  </si>
  <si>
    <t>Dotace FMH</t>
  </si>
  <si>
    <t>Dotace FRN</t>
  </si>
  <si>
    <t>Příděl SF</t>
  </si>
  <si>
    <t>Užití přídělu SF ve výdajích</t>
  </si>
  <si>
    <t>Povin. zaměstn. zdr. postiž.</t>
  </si>
  <si>
    <t>Rezerva RMP pro ROZOP</t>
  </si>
  <si>
    <t>Rezerva na havarijní sit.</t>
  </si>
  <si>
    <t>VFP</t>
  </si>
  <si>
    <t>Vazba na příjem této daně</t>
  </si>
  <si>
    <t>FND</t>
  </si>
  <si>
    <t>Stav k 1.1.</t>
  </si>
  <si>
    <t>Tvorba</t>
  </si>
  <si>
    <t>Stav k 31.12.</t>
  </si>
  <si>
    <t>FML</t>
  </si>
  <si>
    <t>FMH</t>
  </si>
  <si>
    <t>FRN</t>
  </si>
  <si>
    <t>SF</t>
  </si>
  <si>
    <t>FRB</t>
  </si>
  <si>
    <t xml:space="preserve">Z toho: </t>
  </si>
  <si>
    <t>Účet PČ</t>
  </si>
  <si>
    <t>Účet depozit</t>
  </si>
  <si>
    <t>Celkem účelové zdroje</t>
  </si>
  <si>
    <t>Volné zdroje</t>
  </si>
  <si>
    <t>PRE2007</t>
  </si>
  <si>
    <t>Příslušný rok*index 1,06 meziročního nárůstu (průměr. meziroč. nárůst)</t>
  </si>
  <si>
    <t>Údaje kap. 21</t>
  </si>
  <si>
    <t>Konzult., porad. a práv služby</t>
  </si>
  <si>
    <t>Vazba na ost. daň. příjmy (meziroční nárůst indexem 1,06)</t>
  </si>
  <si>
    <t>Výtěžek z VHP (VFP)</t>
  </si>
  <si>
    <t>Zapojení zůstaku SF</t>
  </si>
  <si>
    <t>Příjmy, výdaje (dopočet do 100%)</t>
  </si>
  <si>
    <t>FZ</t>
  </si>
  <si>
    <t>FSR</t>
  </si>
  <si>
    <t>Peněžní toky v Kč</t>
  </si>
  <si>
    <t>Splátky půjček, úroky</t>
  </si>
  <si>
    <t>Půjčky, bank. poplat.</t>
  </si>
  <si>
    <t>Příjmy v tis. Kč</t>
  </si>
  <si>
    <t>Výdaje v tis. Kč</t>
  </si>
  <si>
    <t>Financování v tis. Kč</t>
  </si>
  <si>
    <t>Čerpání</t>
  </si>
  <si>
    <t>PRE2008</t>
  </si>
  <si>
    <t>Příjmy z pod. na zisku a divid.</t>
  </si>
  <si>
    <t>Úroky vlastní</t>
  </si>
  <si>
    <t>Dlouhodobě přij. půjč. prostř.</t>
  </si>
  <si>
    <t>Rezervy města</t>
  </si>
  <si>
    <t>Uhr. splát. dl. přij. půjč. prostř.</t>
  </si>
  <si>
    <t xml:space="preserve">Stav zdrojů k 31.12. </t>
  </si>
  <si>
    <t>Trvalé peněžní fondy v tis. Kč</t>
  </si>
  <si>
    <t>Saldo rozpočtu (vyplývá z financování)</t>
  </si>
  <si>
    <t>PRE2009</t>
  </si>
  <si>
    <t>Skut. roku 2006 (zdaň. období 2005)</t>
  </si>
  <si>
    <t>Skut. roku 2005</t>
  </si>
  <si>
    <t>Příslušný rok*index  meziročního nárůstu (1,031)</t>
  </si>
  <si>
    <t>R2006 *)</t>
  </si>
  <si>
    <t>Fin. vypořádání r. 2005</t>
  </si>
  <si>
    <t>*) zohledněn odpočet na Držovice</t>
  </si>
  <si>
    <t>Splát. půjč. prostřed. od obyv.</t>
  </si>
  <si>
    <t>NI půjčené prostředky obyv.</t>
  </si>
  <si>
    <t>Trend SR  roku 2006</t>
  </si>
  <si>
    <t>Převod z kap. 11 (360 tis.)</t>
  </si>
  <si>
    <t>Trend SR  roku 2006; přeovd z kap. 11 (440 tis. )</t>
  </si>
  <si>
    <t>Stav zdrojů k 30.6. (2006), resp. k 1.1.</t>
  </si>
  <si>
    <t>Užití FSR</t>
  </si>
  <si>
    <t>FRB splátky půjček</t>
  </si>
  <si>
    <t>FRB - poskyt. půjček</t>
  </si>
  <si>
    <t>Přísp. z rozp. (2007=2,2046; 2008,2009=2,46 mil. Kč)</t>
  </si>
  <si>
    <t>Služby peněžních ústavů</t>
  </si>
  <si>
    <t>Rok 2007 dle pred. 2007;přísl.rok*index 1,06 meziroč.nárůstu (prům. meziroč.nárůst)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</si>
</sst>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Times New Roman CE"/>
      <family val="0"/>
    </font>
    <font>
      <b/>
      <sz val="10"/>
      <name val="Times New Roman CE"/>
      <family val="1"/>
    </font>
    <font>
      <b/>
      <u val="single"/>
      <sz val="10"/>
      <name val="Times New Roman CE"/>
      <family val="1"/>
    </font>
    <font>
      <b/>
      <sz val="14"/>
      <name val="Times New Roman CE"/>
      <family val="1"/>
    </font>
    <font>
      <sz val="7"/>
      <name val="Times New Roman CE"/>
      <family val="1"/>
    </font>
    <font>
      <b/>
      <u val="single"/>
      <sz val="7"/>
      <name val="Times New Roman CE"/>
      <family val="1"/>
    </font>
    <font>
      <b/>
      <sz val="7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1" fillId="0" borderId="1" xfId="0" applyNumberFormat="1" applyFont="1" applyBorder="1" applyAlignment="1">
      <alignment horizontal="center"/>
    </xf>
    <xf numFmtId="0" fontId="3" fillId="2" borderId="0" xfId="0" applyFont="1" applyFill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8.125" style="0" bestFit="1" customWidth="1"/>
    <col min="2" max="2" width="16.375" style="1" customWidth="1"/>
    <col min="3" max="5" width="16.375" style="1" bestFit="1" customWidth="1"/>
    <col min="6" max="6" width="2.625" style="0" customWidth="1"/>
    <col min="7" max="7" width="9.375" style="13" customWidth="1"/>
  </cols>
  <sheetData>
    <row r="1" ht="18.75">
      <c r="A1" s="8" t="s">
        <v>57</v>
      </c>
    </row>
    <row r="3" spans="1:7" s="5" customFormat="1" ht="12.75">
      <c r="A3" s="5" t="s">
        <v>8</v>
      </c>
      <c r="B3" s="6"/>
      <c r="C3" s="6"/>
      <c r="D3" s="6"/>
      <c r="E3" s="6"/>
      <c r="G3" s="14"/>
    </row>
    <row r="4" spans="1:7" s="2" customFormat="1" ht="12.75">
      <c r="A4" s="4"/>
      <c r="B4" s="7" t="s">
        <v>74</v>
      </c>
      <c r="C4" s="7" t="s">
        <v>44</v>
      </c>
      <c r="D4" s="7" t="s">
        <v>61</v>
      </c>
      <c r="E4" s="7" t="s">
        <v>70</v>
      </c>
      <c r="G4" s="15"/>
    </row>
    <row r="5" spans="1:7" ht="12.75">
      <c r="A5" t="s">
        <v>3</v>
      </c>
      <c r="B5" s="1">
        <v>145323</v>
      </c>
      <c r="C5" s="1">
        <v>152045.81</v>
      </c>
      <c r="D5" s="1">
        <f aca="true" t="shared" si="0" ref="D5:E8">C5*1.06</f>
        <v>161168.55860000002</v>
      </c>
      <c r="E5" s="1">
        <f t="shared" si="0"/>
        <v>170838.67211600003</v>
      </c>
      <c r="G5" s="13" t="s">
        <v>88</v>
      </c>
    </row>
    <row r="6" spans="1:7" ht="12.75">
      <c r="A6" t="s">
        <v>1</v>
      </c>
      <c r="B6" s="1">
        <v>95612</v>
      </c>
      <c r="C6" s="1">
        <v>98479.76</v>
      </c>
      <c r="D6" s="1">
        <f t="shared" si="0"/>
        <v>104388.5456</v>
      </c>
      <c r="E6" s="1">
        <f t="shared" si="0"/>
        <v>110651.858336</v>
      </c>
      <c r="G6" s="13" t="s">
        <v>88</v>
      </c>
    </row>
    <row r="7" spans="1:7" ht="12.75">
      <c r="A7" t="s">
        <v>2</v>
      </c>
      <c r="B7" s="1">
        <v>25864</v>
      </c>
      <c r="C7" s="1">
        <v>25864</v>
      </c>
      <c r="D7" s="1">
        <v>25864</v>
      </c>
      <c r="E7" s="1">
        <v>25864</v>
      </c>
      <c r="G7" s="13" t="s">
        <v>71</v>
      </c>
    </row>
    <row r="8" spans="1:7" ht="12.75">
      <c r="A8" t="s">
        <v>0</v>
      </c>
      <c r="B8" s="1">
        <v>170389</v>
      </c>
      <c r="C8" s="1">
        <v>179419.06</v>
      </c>
      <c r="D8" s="1">
        <f t="shared" si="0"/>
        <v>190184.2036</v>
      </c>
      <c r="E8" s="1">
        <f t="shared" si="0"/>
        <v>201595.25581600002</v>
      </c>
      <c r="G8" s="13" t="s">
        <v>45</v>
      </c>
    </row>
    <row r="9" spans="1:7" ht="12.75">
      <c r="A9" t="s">
        <v>4</v>
      </c>
      <c r="B9" s="1">
        <v>16848</v>
      </c>
      <c r="C9" s="1">
        <v>16845.77</v>
      </c>
      <c r="D9" s="1">
        <v>16848</v>
      </c>
      <c r="E9" s="1">
        <v>16848</v>
      </c>
      <c r="G9" s="13" t="s">
        <v>72</v>
      </c>
    </row>
    <row r="10" spans="1:7" s="2" customFormat="1" ht="12.75">
      <c r="A10" s="2" t="s">
        <v>5</v>
      </c>
      <c r="B10" s="3">
        <f>SUM(B5:B9)</f>
        <v>454036</v>
      </c>
      <c r="C10" s="3">
        <f>SUM(C5:C9)</f>
        <v>472654.4</v>
      </c>
      <c r="D10" s="3">
        <f>SUM(D5:D9)</f>
        <v>498453.3078</v>
      </c>
      <c r="E10" s="3">
        <f>SUM(E5:E9)</f>
        <v>525797.786268</v>
      </c>
      <c r="G10" s="15"/>
    </row>
    <row r="11" spans="1:7" s="21" customFormat="1" ht="12.75">
      <c r="A11" s="18" t="s">
        <v>6</v>
      </c>
      <c r="B11" s="19">
        <f>40620*0.9738</f>
        <v>39555.756</v>
      </c>
      <c r="C11" s="19">
        <v>40490.29</v>
      </c>
      <c r="D11" s="19">
        <f>C11*1.06</f>
        <v>42919.70740000001</v>
      </c>
      <c r="E11" s="19">
        <f>D11*1.06</f>
        <v>45494.88984400001</v>
      </c>
      <c r="F11" s="18"/>
      <c r="G11" s="13" t="s">
        <v>88</v>
      </c>
    </row>
    <row r="12" spans="1:7" s="2" customFormat="1" ht="12.75">
      <c r="A12" s="2" t="s">
        <v>7</v>
      </c>
      <c r="B12" s="3">
        <f>SUM(B10:B11)</f>
        <v>493591.756</v>
      </c>
      <c r="C12" s="3">
        <f>SUM(C10:C11)</f>
        <v>513144.69</v>
      </c>
      <c r="D12" s="3">
        <f>SUM(D10:D11)</f>
        <v>541373.0152</v>
      </c>
      <c r="E12" s="3">
        <f>SUM(E10:E11)</f>
        <v>571292.676112</v>
      </c>
      <c r="G12" s="15"/>
    </row>
    <row r="13" spans="2:7" s="2" customFormat="1" ht="12.75">
      <c r="B13" s="3"/>
      <c r="C13" s="3"/>
      <c r="D13" s="3"/>
      <c r="E13" s="3"/>
      <c r="G13" s="15"/>
    </row>
    <row r="14" spans="1:7" s="5" customFormat="1" ht="12.75">
      <c r="A14" s="5" t="s">
        <v>9</v>
      </c>
      <c r="B14" s="6"/>
      <c r="C14" s="6"/>
      <c r="D14" s="6"/>
      <c r="E14" s="6"/>
      <c r="G14" s="14"/>
    </row>
    <row r="15" spans="2:7" s="5" customFormat="1" ht="12.75">
      <c r="B15" s="6"/>
      <c r="C15" s="6"/>
      <c r="D15" s="6"/>
      <c r="E15" s="6"/>
      <c r="G15" s="14"/>
    </row>
    <row r="16" spans="1:7" ht="12.75">
      <c r="A16" t="s">
        <v>10</v>
      </c>
      <c r="B16" s="1">
        <f>64202.75*0.9738</f>
        <v>62520.63795</v>
      </c>
      <c r="C16" s="1">
        <f>B16*1.031</f>
        <v>64458.77772644999</v>
      </c>
      <c r="D16" s="1">
        <f>C16*1.031</f>
        <v>66456.99983596994</v>
      </c>
      <c r="E16" s="1">
        <f>D16*1.031</f>
        <v>68517.166830885</v>
      </c>
      <c r="G16" s="13" t="s">
        <v>73</v>
      </c>
    </row>
    <row r="17" spans="1:7" ht="12.75">
      <c r="A17" t="s">
        <v>11</v>
      </c>
      <c r="B17" s="1">
        <v>174004</v>
      </c>
      <c r="C17" s="1">
        <v>192655</v>
      </c>
      <c r="D17" s="1">
        <v>197655</v>
      </c>
      <c r="E17" s="1">
        <v>201655</v>
      </c>
      <c r="G17" s="13" t="s">
        <v>46</v>
      </c>
    </row>
    <row r="18" spans="1:7" s="2" customFormat="1" ht="12.75">
      <c r="A18" s="2" t="s">
        <v>12</v>
      </c>
      <c r="B18" s="3">
        <f>SUM(B16:B17)</f>
        <v>236524.63795</v>
      </c>
      <c r="C18" s="3">
        <f>SUM(C16:C17)</f>
        <v>257113.77772645</v>
      </c>
      <c r="D18" s="3">
        <f>SUM(D16:D17)</f>
        <v>264111.99983596994</v>
      </c>
      <c r="E18" s="3">
        <f>SUM(E16:E17)</f>
        <v>270172.166830885</v>
      </c>
      <c r="G18" s="15"/>
    </row>
    <row r="20" spans="1:7" s="5" customFormat="1" ht="12.75">
      <c r="A20" s="5" t="s">
        <v>6</v>
      </c>
      <c r="B20" s="6"/>
      <c r="C20" s="6"/>
      <c r="D20" s="6"/>
      <c r="E20" s="6"/>
      <c r="G20" s="14"/>
    </row>
    <row r="21" spans="2:7" s="5" customFormat="1" ht="12.75">
      <c r="B21" s="6"/>
      <c r="C21" s="6"/>
      <c r="D21" s="6"/>
      <c r="E21" s="6"/>
      <c r="G21" s="14"/>
    </row>
    <row r="22" spans="1:7" s="21" customFormat="1" ht="12.75">
      <c r="A22" s="18" t="s">
        <v>77</v>
      </c>
      <c r="B22" s="19">
        <v>1034.79</v>
      </c>
      <c r="C22" s="19">
        <v>530</v>
      </c>
      <c r="D22" s="19">
        <v>530</v>
      </c>
      <c r="E22" s="19">
        <v>530</v>
      </c>
      <c r="F22" s="18"/>
      <c r="G22" s="20"/>
    </row>
    <row r="23" spans="1:5" ht="12.75">
      <c r="A23" t="s">
        <v>14</v>
      </c>
      <c r="B23" s="1">
        <f>2000*0.9738</f>
        <v>1947.6</v>
      </c>
      <c r="C23" s="1">
        <v>2000</v>
      </c>
      <c r="D23" s="1">
        <v>2000</v>
      </c>
      <c r="E23" s="1">
        <v>2000</v>
      </c>
    </row>
    <row r="24" spans="1:5" ht="12.75">
      <c r="A24" t="s">
        <v>13</v>
      </c>
      <c r="B24" s="1">
        <f>2000*0.9738</f>
        <v>1947.6</v>
      </c>
      <c r="C24" s="1">
        <v>2000</v>
      </c>
      <c r="D24" s="1">
        <v>2000</v>
      </c>
      <c r="E24" s="1">
        <v>2000</v>
      </c>
    </row>
    <row r="25" spans="1:5" ht="12.75">
      <c r="A25" t="s">
        <v>62</v>
      </c>
      <c r="B25" s="1">
        <f>3000*0.9738</f>
        <v>2921.4</v>
      </c>
      <c r="C25" s="1">
        <v>3000</v>
      </c>
      <c r="D25" s="1">
        <v>3000</v>
      </c>
      <c r="E25" s="1">
        <v>3000</v>
      </c>
    </row>
    <row r="26" spans="1:2" ht="12.75">
      <c r="A26" t="s">
        <v>75</v>
      </c>
      <c r="B26" s="1">
        <v>3334.4</v>
      </c>
    </row>
    <row r="27" spans="1:5" ht="12.75">
      <c r="A27" t="s">
        <v>15</v>
      </c>
      <c r="B27" s="1">
        <v>2000</v>
      </c>
      <c r="C27" s="1">
        <v>2000</v>
      </c>
      <c r="D27" s="1">
        <v>2000</v>
      </c>
      <c r="E27" s="1">
        <v>2000</v>
      </c>
    </row>
    <row r="28" spans="1:255" s="2" customFormat="1" ht="12.75">
      <c r="A28" s="2" t="s">
        <v>17</v>
      </c>
      <c r="B28" s="3">
        <f>SUM(B22:B27)</f>
        <v>13185.789999999999</v>
      </c>
      <c r="C28" s="3">
        <f>SUM(C22:C27)</f>
        <v>9530</v>
      </c>
      <c r="D28" s="3">
        <f>SUM(D22:D27)</f>
        <v>9530</v>
      </c>
      <c r="E28" s="3">
        <f>SUM(E22:E27)</f>
        <v>9530</v>
      </c>
      <c r="G28" s="15"/>
      <c r="IU28" s="3"/>
    </row>
    <row r="29" spans="2:255" s="2" customFormat="1" ht="12.75">
      <c r="B29" s="3"/>
      <c r="C29" s="3"/>
      <c r="D29" s="3"/>
      <c r="E29" s="3"/>
      <c r="G29" s="15"/>
      <c r="IU29" s="3"/>
    </row>
    <row r="30" spans="1:7" s="2" customFormat="1" ht="12.75">
      <c r="A30" s="2" t="s">
        <v>18</v>
      </c>
      <c r="B30" s="3">
        <f>SUM(B12,B18,B28)</f>
        <v>743302.18395</v>
      </c>
      <c r="C30" s="3">
        <f>SUM(C12,C18,C28)</f>
        <v>779788.46772645</v>
      </c>
      <c r="D30" s="3">
        <f>SUM(D12,D18,D28)</f>
        <v>815015.0150359699</v>
      </c>
      <c r="E30" s="3">
        <f>SUM(E12,E18,E28)</f>
        <v>850994.842942885</v>
      </c>
      <c r="G30" s="15"/>
    </row>
    <row r="31" spans="2:7" s="2" customFormat="1" ht="12.75">
      <c r="B31" s="3"/>
      <c r="C31" s="3"/>
      <c r="D31" s="3"/>
      <c r="E31" s="3"/>
      <c r="G31" s="15"/>
    </row>
    <row r="32" spans="1:7" s="21" customFormat="1" ht="12.75">
      <c r="A32" s="18" t="s">
        <v>76</v>
      </c>
      <c r="B32" s="19"/>
      <c r="C32" s="19"/>
      <c r="D32" s="19"/>
      <c r="E32" s="19"/>
      <c r="F32" s="18"/>
      <c r="G32" s="20"/>
    </row>
    <row r="33" spans="2:7" s="2" customFormat="1" ht="12.75">
      <c r="B33" s="3"/>
      <c r="C33" s="3"/>
      <c r="D33" s="3"/>
      <c r="E33" s="3"/>
      <c r="G33" s="15"/>
    </row>
    <row r="34" spans="2:7" s="2" customFormat="1" ht="12.75">
      <c r="B34" s="3"/>
      <c r="C34" s="3"/>
      <c r="D34" s="3"/>
      <c r="E34" s="3"/>
      <c r="G34" s="15"/>
    </row>
    <row r="36" ht="18.75">
      <c r="A36" s="8" t="s">
        <v>58</v>
      </c>
    </row>
    <row r="38" spans="1:2" ht="12.75">
      <c r="A38" t="s">
        <v>78</v>
      </c>
      <c r="B38" s="1">
        <v>2200</v>
      </c>
    </row>
    <row r="39" spans="1:5" ht="12.75">
      <c r="A39" t="s">
        <v>63</v>
      </c>
      <c r="B39" s="1">
        <v>50</v>
      </c>
      <c r="C39" s="1">
        <v>50</v>
      </c>
      <c r="D39" s="1">
        <v>50</v>
      </c>
      <c r="E39" s="1">
        <v>50</v>
      </c>
    </row>
    <row r="40" spans="1:5" ht="12.75">
      <c r="A40" t="s">
        <v>25</v>
      </c>
      <c r="B40" s="1">
        <v>201</v>
      </c>
      <c r="C40" s="1">
        <v>100</v>
      </c>
      <c r="D40" s="1">
        <v>100</v>
      </c>
      <c r="E40" s="1">
        <v>100</v>
      </c>
    </row>
    <row r="41" spans="1:7" ht="12.75">
      <c r="A41" t="s">
        <v>87</v>
      </c>
      <c r="B41" s="1">
        <v>880</v>
      </c>
      <c r="C41" s="1">
        <v>1240</v>
      </c>
      <c r="D41" s="1">
        <v>1240</v>
      </c>
      <c r="E41" s="1">
        <v>1240</v>
      </c>
      <c r="G41" s="13" t="s">
        <v>80</v>
      </c>
    </row>
    <row r="42" spans="1:7" ht="12.75">
      <c r="A42" t="s">
        <v>2</v>
      </c>
      <c r="B42" s="1">
        <v>25864</v>
      </c>
      <c r="C42" s="1">
        <v>25864</v>
      </c>
      <c r="D42" s="1">
        <v>25864</v>
      </c>
      <c r="E42" s="1">
        <v>25864</v>
      </c>
      <c r="G42" s="13" t="s">
        <v>29</v>
      </c>
    </row>
    <row r="43" spans="1:7" ht="12.75">
      <c r="A43" t="s">
        <v>49</v>
      </c>
      <c r="B43" s="1">
        <v>4500</v>
      </c>
      <c r="C43" s="1">
        <v>4800</v>
      </c>
      <c r="D43" s="1">
        <f>C43*1.06</f>
        <v>5088</v>
      </c>
      <c r="E43" s="1">
        <f>D43*1.06</f>
        <v>5393.280000000001</v>
      </c>
      <c r="G43" s="13" t="s">
        <v>48</v>
      </c>
    </row>
    <row r="44" spans="1:7" ht="12.75">
      <c r="A44" t="s">
        <v>26</v>
      </c>
      <c r="B44" s="1">
        <v>50000</v>
      </c>
      <c r="C44" s="1">
        <v>50000</v>
      </c>
      <c r="D44" s="1">
        <v>50000</v>
      </c>
      <c r="E44" s="1">
        <v>50000</v>
      </c>
      <c r="G44" s="13" t="s">
        <v>79</v>
      </c>
    </row>
    <row r="45" spans="1:7" ht="12.75">
      <c r="A45" t="s">
        <v>27</v>
      </c>
      <c r="B45" s="1">
        <v>4300</v>
      </c>
      <c r="C45" s="1">
        <v>4300</v>
      </c>
      <c r="D45" s="1">
        <v>4300</v>
      </c>
      <c r="E45" s="1">
        <v>4300</v>
      </c>
      <c r="G45" s="13" t="s">
        <v>79</v>
      </c>
    </row>
    <row r="46" spans="1:7" ht="12.75">
      <c r="A46" t="s">
        <v>28</v>
      </c>
      <c r="B46" s="1">
        <v>8960</v>
      </c>
      <c r="C46" s="1">
        <v>8960</v>
      </c>
      <c r="D46" s="1">
        <v>8960</v>
      </c>
      <c r="E46" s="1">
        <v>8960</v>
      </c>
      <c r="G46" s="13" t="s">
        <v>79</v>
      </c>
    </row>
    <row r="47" spans="1:7" ht="12.75">
      <c r="A47" t="s">
        <v>47</v>
      </c>
      <c r="B47" s="1">
        <v>500</v>
      </c>
      <c r="C47" s="1">
        <v>940</v>
      </c>
      <c r="D47" s="1">
        <v>940</v>
      </c>
      <c r="E47" s="1">
        <v>940</v>
      </c>
      <c r="G47" s="13" t="s">
        <v>81</v>
      </c>
    </row>
    <row r="48" spans="1:7" s="2" customFormat="1" ht="12.75">
      <c r="A48" s="2" t="s">
        <v>16</v>
      </c>
      <c r="B48" s="3">
        <f>SUM(B38:B47)</f>
        <v>97455</v>
      </c>
      <c r="C48" s="3">
        <f>SUM(C38:C47)</f>
        <v>96254</v>
      </c>
      <c r="D48" s="3">
        <f>SUM(D38:D47)</f>
        <v>96542</v>
      </c>
      <c r="E48" s="3">
        <f>SUM(E38:E47)</f>
        <v>96847.28</v>
      </c>
      <c r="G48" s="15"/>
    </row>
    <row r="50" ht="18.75">
      <c r="A50" s="8" t="s">
        <v>59</v>
      </c>
    </row>
    <row r="52" spans="1:5" ht="12.75">
      <c r="A52" t="s">
        <v>19</v>
      </c>
      <c r="B52" s="1">
        <v>-1000</v>
      </c>
      <c r="C52" s="1">
        <v>-1000</v>
      </c>
      <c r="D52" s="1">
        <v>-1000</v>
      </c>
      <c r="E52" s="1">
        <v>-1000</v>
      </c>
    </row>
    <row r="53" spans="1:5" ht="12.75">
      <c r="A53" t="s">
        <v>20</v>
      </c>
      <c r="B53" s="1">
        <v>-1000</v>
      </c>
      <c r="C53" s="1">
        <v>-1000</v>
      </c>
      <c r="D53" s="1">
        <v>-1000</v>
      </c>
      <c r="E53" s="1">
        <v>-1000</v>
      </c>
    </row>
    <row r="54" spans="1:5" ht="12.75">
      <c r="A54" t="s">
        <v>21</v>
      </c>
      <c r="B54" s="1">
        <v>-1000</v>
      </c>
      <c r="C54" s="1">
        <v>-1000</v>
      </c>
      <c r="D54" s="1">
        <v>-1000</v>
      </c>
      <c r="E54" s="1">
        <v>-1000</v>
      </c>
    </row>
    <row r="55" spans="1:5" ht="12.75">
      <c r="A55" t="s">
        <v>22</v>
      </c>
      <c r="B55" s="1">
        <v>-1834</v>
      </c>
      <c r="C55" s="1">
        <v>-1414</v>
      </c>
      <c r="D55" s="1">
        <v>-1414</v>
      </c>
      <c r="E55" s="1">
        <v>-1414</v>
      </c>
    </row>
    <row r="56" spans="1:2" ht="12.75">
      <c r="A56" t="s">
        <v>83</v>
      </c>
      <c r="B56" s="1">
        <v>60000</v>
      </c>
    </row>
    <row r="57" spans="1:5" ht="12.75">
      <c r="A57" t="s">
        <v>23</v>
      </c>
      <c r="B57" s="1">
        <v>-2204.6</v>
      </c>
      <c r="C57" s="1">
        <v>-2204.6</v>
      </c>
      <c r="D57" s="1">
        <v>-2460</v>
      </c>
      <c r="E57" s="1">
        <v>-2460</v>
      </c>
    </row>
    <row r="58" spans="1:5" ht="12.75">
      <c r="A58" t="s">
        <v>24</v>
      </c>
      <c r="B58" s="1">
        <v>2204.6</v>
      </c>
      <c r="C58" s="1">
        <v>2204.6</v>
      </c>
      <c r="D58" s="1">
        <v>2460</v>
      </c>
      <c r="E58" s="1">
        <v>2460</v>
      </c>
    </row>
    <row r="59" spans="1:3" ht="12.75">
      <c r="A59" t="s">
        <v>50</v>
      </c>
      <c r="B59" s="1">
        <v>138</v>
      </c>
      <c r="C59" s="1">
        <v>190</v>
      </c>
    </row>
    <row r="60" spans="1:2" ht="12.75">
      <c r="A60" t="s">
        <v>64</v>
      </c>
      <c r="B60" s="1">
        <v>2545.8</v>
      </c>
    </row>
    <row r="61" spans="1:5" ht="12.75">
      <c r="A61" t="s">
        <v>66</v>
      </c>
      <c r="B61" s="1">
        <v>0</v>
      </c>
      <c r="C61" s="1">
        <v>-1012</v>
      </c>
      <c r="D61" s="1">
        <v>-1012</v>
      </c>
      <c r="E61" s="1">
        <v>-1012</v>
      </c>
    </row>
    <row r="62" spans="1:5" ht="12.75">
      <c r="A62" t="s">
        <v>84</v>
      </c>
      <c r="B62" s="1">
        <v>-1034.79</v>
      </c>
      <c r="C62" s="1">
        <v>-530</v>
      </c>
      <c r="D62" s="1">
        <v>-240</v>
      </c>
      <c r="E62" s="1">
        <v>-112</v>
      </c>
    </row>
    <row r="63" spans="1:2" ht="12.75">
      <c r="A63" t="s">
        <v>85</v>
      </c>
      <c r="B63" s="1">
        <v>500</v>
      </c>
    </row>
    <row r="64" spans="1:2" ht="12.75">
      <c r="A64" s="18" t="s">
        <v>65</v>
      </c>
      <c r="B64" s="1">
        <v>73258.07</v>
      </c>
    </row>
    <row r="65" spans="1:7" s="2" customFormat="1" ht="12.75">
      <c r="A65" s="2" t="s">
        <v>5</v>
      </c>
      <c r="B65" s="3">
        <f>SUM(B52:B64)</f>
        <v>130573.08000000002</v>
      </c>
      <c r="C65" s="3">
        <f>SUM(C52:C64)</f>
        <v>-5766</v>
      </c>
      <c r="D65" s="3">
        <f>SUM(D52:D64)</f>
        <v>-5666</v>
      </c>
      <c r="E65" s="3">
        <f>SUM(E52:E64)</f>
        <v>-5538</v>
      </c>
      <c r="G65" s="15"/>
    </row>
    <row r="66" spans="2:7" s="2" customFormat="1" ht="12.75">
      <c r="B66" s="3"/>
      <c r="C66" s="3"/>
      <c r="D66" s="3"/>
      <c r="E66" s="3"/>
      <c r="G66" s="15"/>
    </row>
    <row r="68" ht="18.75">
      <c r="A68" s="8" t="s">
        <v>54</v>
      </c>
    </row>
    <row r="69" spans="1:7" s="11" customFormat="1" ht="12.75">
      <c r="A69" s="9"/>
      <c r="B69" s="10"/>
      <c r="C69" s="10"/>
      <c r="D69" s="10"/>
      <c r="E69" s="10"/>
      <c r="G69" s="13"/>
    </row>
    <row r="70" spans="1:7" s="2" customFormat="1" ht="12.75">
      <c r="A70" s="16" t="s">
        <v>82</v>
      </c>
      <c r="B70" s="3">
        <v>324230929.2</v>
      </c>
      <c r="C70" s="3">
        <f>B73</f>
        <v>85931620.35</v>
      </c>
      <c r="D70" s="3">
        <f>C73</f>
        <v>91697620.35</v>
      </c>
      <c r="E70" s="3">
        <f>D73</f>
        <v>97363620.35</v>
      </c>
      <c r="G70" s="15"/>
    </row>
    <row r="71" spans="1:7" s="11" customFormat="1" ht="12.75">
      <c r="A71" s="17" t="s">
        <v>51</v>
      </c>
      <c r="B71" s="10">
        <v>-238299308.85</v>
      </c>
      <c r="C71" s="10">
        <v>0</v>
      </c>
      <c r="D71" s="10">
        <v>0</v>
      </c>
      <c r="E71" s="10">
        <v>0</v>
      </c>
      <c r="G71" s="13"/>
    </row>
    <row r="72" spans="1:7" s="11" customFormat="1" ht="12.75">
      <c r="A72" s="17" t="s">
        <v>69</v>
      </c>
      <c r="B72" s="10">
        <v>0</v>
      </c>
      <c r="C72" s="10">
        <v>5766000</v>
      </c>
      <c r="D72" s="10">
        <v>5666000</v>
      </c>
      <c r="E72" s="10">
        <v>5538000</v>
      </c>
      <c r="G72" s="13"/>
    </row>
    <row r="73" spans="1:7" s="2" customFormat="1" ht="12.75">
      <c r="A73" s="9" t="s">
        <v>67</v>
      </c>
      <c r="B73" s="3">
        <f>SUM(B70:B72)</f>
        <v>85931620.35</v>
      </c>
      <c r="C73" s="3">
        <f>SUM(C70:C72)</f>
        <v>91697620.35</v>
      </c>
      <c r="D73" s="3">
        <f>SUM(D70:D72)</f>
        <v>97363620.35</v>
      </c>
      <c r="E73" s="3">
        <f>SUM(E70:E72)</f>
        <v>102901620.35</v>
      </c>
      <c r="G73" s="15"/>
    </row>
    <row r="74" spans="1:7" s="11" customFormat="1" ht="12.75">
      <c r="A74" s="9" t="s">
        <v>39</v>
      </c>
      <c r="B74" s="10"/>
      <c r="C74" s="10"/>
      <c r="D74" s="10"/>
      <c r="E74" s="10"/>
      <c r="G74" s="13"/>
    </row>
    <row r="75" spans="1:7" s="11" customFormat="1" ht="12.75">
      <c r="A75" s="12" t="s">
        <v>30</v>
      </c>
      <c r="B75" s="10">
        <v>550000</v>
      </c>
      <c r="C75" s="10">
        <v>2550000</v>
      </c>
      <c r="D75" s="10">
        <v>3550000</v>
      </c>
      <c r="E75" s="10">
        <v>4550000</v>
      </c>
      <c r="G75" s="13"/>
    </row>
    <row r="76" spans="1:7" s="11" customFormat="1" ht="12.75">
      <c r="A76" s="12" t="s">
        <v>34</v>
      </c>
      <c r="B76" s="10">
        <v>7830000</v>
      </c>
      <c r="C76" s="10">
        <v>9830000</v>
      </c>
      <c r="D76" s="10">
        <v>10830000</v>
      </c>
      <c r="E76" s="10">
        <v>11830000</v>
      </c>
      <c r="G76" s="13"/>
    </row>
    <row r="77" spans="1:7" s="11" customFormat="1" ht="12.75">
      <c r="A77" s="12" t="s">
        <v>35</v>
      </c>
      <c r="B77" s="10">
        <v>540500</v>
      </c>
      <c r="C77" s="10">
        <v>2540500</v>
      </c>
      <c r="D77" s="10">
        <v>3540500</v>
      </c>
      <c r="E77" s="10">
        <v>4540500</v>
      </c>
      <c r="G77" s="13"/>
    </row>
    <row r="78" spans="1:7" s="11" customFormat="1" ht="12.75">
      <c r="A78" s="12" t="s">
        <v>36</v>
      </c>
      <c r="B78" s="10">
        <v>909898.5</v>
      </c>
      <c r="C78" s="10">
        <v>1414000</v>
      </c>
      <c r="D78" s="10">
        <v>2828000</v>
      </c>
      <c r="E78" s="10">
        <v>4242000</v>
      </c>
      <c r="G78" s="13"/>
    </row>
    <row r="79" spans="1:7" s="11" customFormat="1" ht="12.75">
      <c r="A79" s="12" t="s">
        <v>52</v>
      </c>
      <c r="B79" s="10">
        <v>116500</v>
      </c>
      <c r="C79" s="10">
        <v>46500</v>
      </c>
      <c r="D79" s="10">
        <v>46500</v>
      </c>
      <c r="E79" s="10">
        <v>46500</v>
      </c>
      <c r="G79" s="13"/>
    </row>
    <row r="80" spans="1:7" s="11" customFormat="1" ht="12.75">
      <c r="A80" s="12" t="s">
        <v>53</v>
      </c>
      <c r="B80" s="10">
        <v>56038778.4</v>
      </c>
      <c r="C80" s="10">
        <v>0</v>
      </c>
      <c r="D80" s="10">
        <v>0</v>
      </c>
      <c r="E80" s="10">
        <v>0</v>
      </c>
      <c r="G80" s="13"/>
    </row>
    <row r="81" spans="1:7" s="11" customFormat="1" ht="12.75">
      <c r="A81" s="12" t="s">
        <v>37</v>
      </c>
      <c r="B81" s="10">
        <v>1417737.61</v>
      </c>
      <c r="C81" s="10">
        <v>190000</v>
      </c>
      <c r="D81" s="10">
        <v>0</v>
      </c>
      <c r="E81" s="10">
        <v>0</v>
      </c>
      <c r="G81" s="13"/>
    </row>
    <row r="82" spans="1:7" s="11" customFormat="1" ht="12.75">
      <c r="A82" s="12" t="s">
        <v>38</v>
      </c>
      <c r="B82" s="10">
        <v>8167967.23</v>
      </c>
      <c r="C82" s="10">
        <v>8630384.87</v>
      </c>
      <c r="D82" s="10">
        <v>8870384.87</v>
      </c>
      <c r="E82" s="10">
        <v>8982384.87</v>
      </c>
      <c r="G82" s="13"/>
    </row>
    <row r="83" spans="1:5" ht="12.75">
      <c r="A83" s="11" t="s">
        <v>40</v>
      </c>
      <c r="B83" s="1">
        <v>756045.81</v>
      </c>
      <c r="C83" s="1">
        <v>756045.81</v>
      </c>
      <c r="D83" s="1">
        <v>756045.81</v>
      </c>
      <c r="E83" s="1">
        <v>756045.81</v>
      </c>
    </row>
    <row r="84" spans="1:5" ht="12.75">
      <c r="A84" s="11" t="s">
        <v>41</v>
      </c>
      <c r="B84" s="1">
        <v>31571</v>
      </c>
      <c r="C84" s="1">
        <v>31571</v>
      </c>
      <c r="D84" s="1">
        <v>31571</v>
      </c>
      <c r="E84" s="1">
        <v>31571</v>
      </c>
    </row>
    <row r="85" spans="1:7" s="2" customFormat="1" ht="12.75">
      <c r="A85" s="2" t="s">
        <v>42</v>
      </c>
      <c r="B85" s="3">
        <f>SUM(B75:B84)</f>
        <v>76358998.55000001</v>
      </c>
      <c r="C85" s="3">
        <f>SUM(C75:C84)</f>
        <v>25989001.679999996</v>
      </c>
      <c r="D85" s="3">
        <f>SUM(D75:D84)</f>
        <v>30453001.679999996</v>
      </c>
      <c r="E85" s="3">
        <f>SUM(E75:E84)</f>
        <v>34979001.68</v>
      </c>
      <c r="G85" s="15"/>
    </row>
    <row r="86" spans="1:7" s="2" customFormat="1" ht="12.75">
      <c r="A86" s="2" t="s">
        <v>43</v>
      </c>
      <c r="B86" s="3">
        <f>B73-B85</f>
        <v>9572621.799999982</v>
      </c>
      <c r="C86" s="3">
        <f>C73-C85</f>
        <v>65708618.67</v>
      </c>
      <c r="D86" s="3">
        <f>D73-D85</f>
        <v>66910618.67</v>
      </c>
      <c r="E86" s="3">
        <f>E73-E85</f>
        <v>67922618.66999999</v>
      </c>
      <c r="G86" s="15"/>
    </row>
    <row r="87" ht="12.75">
      <c r="A87" s="11"/>
    </row>
    <row r="88" ht="12.75">
      <c r="A88" s="11"/>
    </row>
    <row r="89" spans="1:2" ht="18.75">
      <c r="A89" s="22" t="s">
        <v>68</v>
      </c>
      <c r="B89" s="22"/>
    </row>
    <row r="91" ht="12.75">
      <c r="A91" s="5" t="s">
        <v>30</v>
      </c>
    </row>
    <row r="92" spans="1:7" s="2" customFormat="1" ht="12.75">
      <c r="A92" s="2" t="s">
        <v>31</v>
      </c>
      <c r="B92" s="3">
        <v>550</v>
      </c>
      <c r="C92" s="3">
        <f>B95</f>
        <v>1550</v>
      </c>
      <c r="D92" s="3">
        <f>C95</f>
        <v>2550</v>
      </c>
      <c r="E92" s="3">
        <f>D95</f>
        <v>3550</v>
      </c>
      <c r="G92" s="15"/>
    </row>
    <row r="93" spans="1:5" ht="12.75">
      <c r="A93" t="s">
        <v>32</v>
      </c>
      <c r="B93" s="1">
        <v>1000</v>
      </c>
      <c r="C93" s="1">
        <v>1000</v>
      </c>
      <c r="D93" s="1">
        <v>1000</v>
      </c>
      <c r="E93" s="1">
        <v>1000</v>
      </c>
    </row>
    <row r="94" ht="12.75">
      <c r="A94" t="s">
        <v>60</v>
      </c>
    </row>
    <row r="95" spans="1:7" s="2" customFormat="1" ht="12.75">
      <c r="A95" s="2" t="s">
        <v>33</v>
      </c>
      <c r="B95" s="3">
        <f>B92+B93-B94</f>
        <v>1550</v>
      </c>
      <c r="C95" s="3">
        <f>C92+C93-C94</f>
        <v>2550</v>
      </c>
      <c r="D95" s="3">
        <f>D92+D93-D94</f>
        <v>3550</v>
      </c>
      <c r="E95" s="3">
        <f>E92+E93-E94</f>
        <v>4550</v>
      </c>
      <c r="G95" s="15"/>
    </row>
    <row r="97" spans="1:7" s="2" customFormat="1" ht="12.75">
      <c r="A97" s="5" t="s">
        <v>34</v>
      </c>
      <c r="B97" s="3"/>
      <c r="C97" s="3"/>
      <c r="D97" s="3"/>
      <c r="E97" s="3"/>
      <c r="G97" s="15"/>
    </row>
    <row r="98" spans="1:5" ht="12.75">
      <c r="A98" s="2" t="s">
        <v>31</v>
      </c>
      <c r="B98" s="3">
        <v>7830</v>
      </c>
      <c r="C98" s="3">
        <f>B101</f>
        <v>8830</v>
      </c>
      <c r="D98" s="3">
        <f>C101</f>
        <v>9830</v>
      </c>
      <c r="E98" s="3">
        <f>D101</f>
        <v>10830</v>
      </c>
    </row>
    <row r="99" spans="1:5" ht="12.75">
      <c r="A99" t="s">
        <v>32</v>
      </c>
      <c r="B99" s="1">
        <v>1000</v>
      </c>
      <c r="C99" s="1">
        <v>1000</v>
      </c>
      <c r="D99" s="1">
        <v>1000</v>
      </c>
      <c r="E99" s="1">
        <v>1000</v>
      </c>
    </row>
    <row r="100" ht="12.75">
      <c r="A100" t="s">
        <v>60</v>
      </c>
    </row>
    <row r="101" spans="1:5" ht="12.75">
      <c r="A101" s="2" t="s">
        <v>33</v>
      </c>
      <c r="B101" s="3">
        <f>B98+B99-B100</f>
        <v>8830</v>
      </c>
      <c r="C101" s="3">
        <f>C98+C99-C100</f>
        <v>9830</v>
      </c>
      <c r="D101" s="3">
        <f>D98+D99-D100</f>
        <v>10830</v>
      </c>
      <c r="E101" s="3">
        <f>E98+E99-E100</f>
        <v>11830</v>
      </c>
    </row>
    <row r="102" spans="1:5" ht="12.75">
      <c r="A102" s="2"/>
      <c r="B102" s="3"/>
      <c r="C102" s="3"/>
      <c r="D102" s="3"/>
      <c r="E102" s="3"/>
    </row>
    <row r="103" spans="1:5" ht="12.75">
      <c r="A103" s="5" t="s">
        <v>35</v>
      </c>
      <c r="B103" s="3"/>
      <c r="C103" s="3"/>
      <c r="D103" s="3"/>
      <c r="E103" s="3"/>
    </row>
    <row r="104" spans="1:5" ht="12.75">
      <c r="A104" s="2" t="s">
        <v>31</v>
      </c>
      <c r="B104" s="3">
        <v>540.5</v>
      </c>
      <c r="C104" s="3">
        <f>B107</f>
        <v>1540.5</v>
      </c>
      <c r="D104" s="3">
        <f>C107</f>
        <v>2540.5</v>
      </c>
      <c r="E104" s="3">
        <f>D107</f>
        <v>3540.5</v>
      </c>
    </row>
    <row r="105" spans="1:5" ht="12.75">
      <c r="A105" t="s">
        <v>32</v>
      </c>
      <c r="B105" s="1">
        <v>1000</v>
      </c>
      <c r="C105" s="1">
        <v>1000</v>
      </c>
      <c r="D105" s="1">
        <v>1000</v>
      </c>
      <c r="E105" s="1">
        <v>1000</v>
      </c>
    </row>
    <row r="106" ht="12.75">
      <c r="A106" t="s">
        <v>60</v>
      </c>
    </row>
    <row r="107" spans="1:5" ht="12.75">
      <c r="A107" s="2" t="s">
        <v>33</v>
      </c>
      <c r="B107" s="3">
        <f>B104+B105-B106</f>
        <v>1540.5</v>
      </c>
      <c r="C107" s="3">
        <f>C104+C105-C106</f>
        <v>2540.5</v>
      </c>
      <c r="D107" s="3">
        <f>D104+D105-D106</f>
        <v>3540.5</v>
      </c>
      <c r="E107" s="3">
        <f>E104+E105-E106</f>
        <v>4540.5</v>
      </c>
    </row>
    <row r="109" spans="1:5" ht="12.75">
      <c r="A109" s="5" t="s">
        <v>36</v>
      </c>
      <c r="B109" s="3"/>
      <c r="C109" s="3"/>
      <c r="D109" s="3"/>
      <c r="E109" s="3"/>
    </row>
    <row r="110" spans="1:5" ht="12.75">
      <c r="A110" s="2" t="s">
        <v>31</v>
      </c>
      <c r="B110" s="3">
        <v>1004</v>
      </c>
      <c r="C110" s="3">
        <f>B113</f>
        <v>0</v>
      </c>
      <c r="D110" s="3">
        <f>C113</f>
        <v>1414</v>
      </c>
      <c r="E110" s="3">
        <f>D113</f>
        <v>2828</v>
      </c>
    </row>
    <row r="111" spans="1:5" ht="12.75">
      <c r="A111" t="s">
        <v>32</v>
      </c>
      <c r="B111" s="1">
        <v>1834</v>
      </c>
      <c r="C111" s="1">
        <v>1414</v>
      </c>
      <c r="D111" s="1">
        <v>1414</v>
      </c>
      <c r="E111" s="1">
        <v>1414</v>
      </c>
    </row>
    <row r="112" spans="1:2" ht="12.75">
      <c r="A112" t="s">
        <v>60</v>
      </c>
      <c r="B112" s="1">
        <v>2838</v>
      </c>
    </row>
    <row r="113" spans="1:5" ht="12.75">
      <c r="A113" s="2" t="s">
        <v>33</v>
      </c>
      <c r="B113" s="3">
        <f>B110+B111-B112</f>
        <v>0</v>
      </c>
      <c r="C113" s="3">
        <f>C110+C111-C112</f>
        <v>1414</v>
      </c>
      <c r="D113" s="3">
        <f>D110+D111-D112</f>
        <v>2828</v>
      </c>
      <c r="E113" s="3">
        <f>E110+E111-E112</f>
        <v>4242</v>
      </c>
    </row>
    <row r="115" spans="1:5" ht="12.75">
      <c r="A115" s="5" t="s">
        <v>52</v>
      </c>
      <c r="B115" s="3"/>
      <c r="C115" s="3"/>
      <c r="D115" s="3"/>
      <c r="E115" s="3"/>
    </row>
    <row r="116" spans="1:5" ht="12.75">
      <c r="A116" s="2" t="s">
        <v>31</v>
      </c>
      <c r="B116" s="3">
        <v>116.5</v>
      </c>
      <c r="C116" s="3">
        <f>B119</f>
        <v>46.5</v>
      </c>
      <c r="D116" s="3">
        <f>C119</f>
        <v>46.5</v>
      </c>
      <c r="E116" s="3">
        <f>D119</f>
        <v>46.5</v>
      </c>
    </row>
    <row r="117" spans="1:2" ht="12.75">
      <c r="A117" t="s">
        <v>32</v>
      </c>
      <c r="B117" s="1">
        <v>0</v>
      </c>
    </row>
    <row r="118" spans="1:2" ht="12.75">
      <c r="A118" t="s">
        <v>60</v>
      </c>
      <c r="B118" s="1">
        <v>70</v>
      </c>
    </row>
    <row r="119" spans="1:5" ht="12.75">
      <c r="A119" s="2" t="s">
        <v>33</v>
      </c>
      <c r="B119" s="3">
        <f>B116+B117-B118</f>
        <v>46.5</v>
      </c>
      <c r="C119" s="3">
        <f>C116+C117-C118</f>
        <v>46.5</v>
      </c>
      <c r="D119" s="3">
        <f>D116+D117-D118</f>
        <v>46.5</v>
      </c>
      <c r="E119" s="3">
        <f>E116+E117-E118</f>
        <v>46.5</v>
      </c>
    </row>
    <row r="121" spans="1:5" ht="12.75">
      <c r="A121" s="5" t="s">
        <v>53</v>
      </c>
      <c r="B121" s="3"/>
      <c r="C121" s="3"/>
      <c r="D121" s="3"/>
      <c r="E121" s="3"/>
    </row>
    <row r="122" spans="1:5" ht="12.75">
      <c r="A122" s="2" t="s">
        <v>31</v>
      </c>
      <c r="B122" s="3">
        <v>78202.48</v>
      </c>
      <c r="C122" s="3">
        <f>B125</f>
        <v>0</v>
      </c>
      <c r="D122" s="3">
        <f>C125</f>
        <v>0</v>
      </c>
      <c r="E122" s="3">
        <f>D125</f>
        <v>0</v>
      </c>
    </row>
    <row r="123" ht="12.75">
      <c r="A123" t="s">
        <v>32</v>
      </c>
    </row>
    <row r="124" spans="1:2" ht="12.75">
      <c r="A124" t="s">
        <v>60</v>
      </c>
      <c r="B124" s="1">
        <v>78202.48</v>
      </c>
    </row>
    <row r="125" spans="1:5" ht="12.75">
      <c r="A125" s="2" t="s">
        <v>33</v>
      </c>
      <c r="B125" s="3">
        <f>B122+B123-B124</f>
        <v>0</v>
      </c>
      <c r="C125" s="3">
        <f>C122+C123-C124</f>
        <v>0</v>
      </c>
      <c r="D125" s="3">
        <f>D122+D123-D124</f>
        <v>0</v>
      </c>
      <c r="E125" s="3">
        <f>E122+E123-E124</f>
        <v>0</v>
      </c>
    </row>
    <row r="127" spans="1:5" ht="12.75">
      <c r="A127" s="5" t="s">
        <v>37</v>
      </c>
      <c r="B127" s="3"/>
      <c r="C127" s="3"/>
      <c r="D127" s="3"/>
      <c r="E127" s="3"/>
    </row>
    <row r="128" spans="1:5" ht="12.75">
      <c r="A128" s="2" t="s">
        <v>31</v>
      </c>
      <c r="B128" s="3">
        <v>245.15</v>
      </c>
      <c r="C128" s="3">
        <f>B131</f>
        <v>190</v>
      </c>
      <c r="D128" s="3">
        <f>C131</f>
        <v>0</v>
      </c>
      <c r="E128" s="3">
        <f>D131</f>
        <v>0</v>
      </c>
    </row>
    <row r="129" spans="1:7" ht="12.75">
      <c r="A129" t="s">
        <v>32</v>
      </c>
      <c r="B129" s="1">
        <v>2412.6</v>
      </c>
      <c r="C129" s="1">
        <v>2440</v>
      </c>
      <c r="D129" s="1">
        <v>2700</v>
      </c>
      <c r="E129" s="1">
        <v>2700</v>
      </c>
      <c r="G129" s="13" t="s">
        <v>86</v>
      </c>
    </row>
    <row r="130" spans="1:5" ht="12.75">
      <c r="A130" t="s">
        <v>60</v>
      </c>
      <c r="B130" s="1">
        <v>2467.75</v>
      </c>
      <c r="C130" s="1">
        <v>2630</v>
      </c>
      <c r="D130" s="1">
        <v>2700</v>
      </c>
      <c r="E130" s="1">
        <v>2700</v>
      </c>
    </row>
    <row r="131" spans="1:5" ht="12.75">
      <c r="A131" s="2" t="s">
        <v>33</v>
      </c>
      <c r="B131" s="3">
        <f>B128+B129-B130</f>
        <v>190</v>
      </c>
      <c r="C131" s="3">
        <f>C128+C129-C130</f>
        <v>0</v>
      </c>
      <c r="D131" s="3">
        <f>D128+D129-D130</f>
        <v>0</v>
      </c>
      <c r="E131" s="3">
        <f>E128+E129-E130</f>
        <v>0</v>
      </c>
    </row>
    <row r="133" ht="12.75">
      <c r="A133" s="5" t="s">
        <v>38</v>
      </c>
    </row>
    <row r="134" spans="1:7" s="2" customFormat="1" ht="12.75">
      <c r="A134" s="2" t="s">
        <v>31</v>
      </c>
      <c r="B134" s="3">
        <v>7565.59</v>
      </c>
      <c r="C134" s="3">
        <f>B137</f>
        <v>8100.380000000001</v>
      </c>
      <c r="D134" s="3">
        <f>C137</f>
        <v>8630.380000000001</v>
      </c>
      <c r="E134" s="3">
        <f>D137</f>
        <v>8870.380000000001</v>
      </c>
      <c r="G134" s="15"/>
    </row>
    <row r="135" spans="1:5" ht="12.75">
      <c r="A135" t="s">
        <v>55</v>
      </c>
      <c r="B135" s="1">
        <v>1034.79</v>
      </c>
      <c r="C135" s="19">
        <v>530</v>
      </c>
      <c r="D135" s="19">
        <v>240</v>
      </c>
      <c r="E135" s="19">
        <v>112</v>
      </c>
    </row>
    <row r="136" spans="1:2" ht="12.75">
      <c r="A136" t="s">
        <v>56</v>
      </c>
      <c r="B136" s="1">
        <v>500</v>
      </c>
    </row>
    <row r="137" spans="1:7" s="2" customFormat="1" ht="12.75">
      <c r="A137" s="2" t="s">
        <v>33</v>
      </c>
      <c r="B137" s="3">
        <f>B134+B135-B136</f>
        <v>8100.380000000001</v>
      </c>
      <c r="C137" s="3">
        <f>C134+C135-C136</f>
        <v>8630.380000000001</v>
      </c>
      <c r="D137" s="3">
        <f>D134+D135-D136</f>
        <v>8870.380000000001</v>
      </c>
      <c r="E137" s="3">
        <f>E134+E135-E136</f>
        <v>8982.380000000001</v>
      </c>
      <c r="G137" s="15"/>
    </row>
  </sheetData>
  <mergeCells count="1">
    <mergeCell ref="A89:B89"/>
  </mergeCells>
  <printOptions/>
  <pageMargins left="0.3937007874015748" right="0.3937007874015748" top="0.7874015748031497" bottom="0.7874015748031497" header="0.5118110236220472" footer="0.5118110236220472"/>
  <pageSetup firstPageNumber="23" useFirstPageNumber="1" horizontalDpi="300" verticalDpi="300" orientation="landscape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Neckař</dc:creator>
  <cp:keywords/>
  <dc:description/>
  <cp:lastModifiedBy>Neckar Milan</cp:lastModifiedBy>
  <cp:lastPrinted>2006-09-21T13:03:23Z</cp:lastPrinted>
  <dcterms:created xsi:type="dcterms:W3CDTF">2003-07-02T07:12:37Z</dcterms:created>
  <dcterms:modified xsi:type="dcterms:W3CDTF">2006-09-26T07:28:43Z</dcterms:modified>
  <cp:category/>
  <cp:version/>
  <cp:contentType/>
  <cp:contentStatus/>
</cp:coreProperties>
</file>